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y\Desktop\доки по стр-ву\исходники шоп гуд ремонт\СТАТЬИ ЕТХТ 2015\1245\"/>
    </mc:Choice>
  </mc:AlternateContent>
  <bookViews>
    <workbookView xWindow="0" yWindow="0" windowWidth="2049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H10" i="1"/>
  <c r="D10" i="1"/>
  <c r="C10" i="1"/>
  <c r="J9" i="1"/>
  <c r="K9" i="1" s="1"/>
  <c r="H9" i="1"/>
  <c r="D9" i="1"/>
  <c r="I9" i="1" s="1"/>
  <c r="C9" i="1"/>
  <c r="K8" i="1"/>
  <c r="G8" i="1"/>
  <c r="E8" i="1"/>
  <c r="D8" i="1"/>
  <c r="I8" i="1" s="1"/>
  <c r="C8" i="1"/>
  <c r="J7" i="1"/>
  <c r="J11" i="1" s="1"/>
  <c r="H7" i="1"/>
  <c r="G7" i="1"/>
  <c r="E7" i="1"/>
  <c r="D7" i="1"/>
  <c r="C7" i="1"/>
  <c r="K6" i="1"/>
  <c r="H6" i="1"/>
  <c r="D6" i="1"/>
  <c r="I6" i="1" s="1"/>
  <c r="C6" i="1"/>
  <c r="H5" i="1"/>
  <c r="G5" i="1"/>
  <c r="F5" i="1"/>
  <c r="F11" i="1" s="1"/>
  <c r="E5" i="1"/>
  <c r="D5" i="1"/>
  <c r="C5" i="1"/>
  <c r="H4" i="1"/>
  <c r="I4" i="1" s="1"/>
  <c r="D4" i="1"/>
  <c r="C4" i="1"/>
  <c r="C11" i="1" s="1"/>
  <c r="K7" i="1" l="1"/>
  <c r="I10" i="1"/>
  <c r="H11" i="1"/>
  <c r="D11" i="1"/>
  <c r="E11" i="1"/>
  <c r="G11" i="1"/>
  <c r="K11" i="1"/>
  <c r="I7" i="1"/>
  <c r="I5" i="1"/>
  <c r="I11" i="1" l="1"/>
</calcChain>
</file>

<file path=xl/sharedStrings.xml><?xml version="1.0" encoding="utf-8"?>
<sst xmlns="http://schemas.openxmlformats.org/spreadsheetml/2006/main" count="20" uniqueCount="20">
  <si>
    <r>
      <rPr>
        <b/>
        <sz val="11"/>
        <rFont val="Arial"/>
        <family val="2"/>
        <charset val="204"/>
      </rPr>
      <t>ВЕДОМОСТЬ СУЩЕСТВУЮЩИХ ОБЬЕМОВ</t>
    </r>
    <r>
      <rPr>
        <b/>
        <sz val="10"/>
        <rFont val="Arial"/>
        <family val="2"/>
        <charset val="204"/>
      </rPr>
      <t xml:space="preserve"> </t>
    </r>
  </si>
  <si>
    <t>№ ПОМЕЩЕНИЙ</t>
  </si>
  <si>
    <t>НАИМЕНОВАНИЕ ПОМЕЩЕНИЙ</t>
  </si>
  <si>
    <t>ПЕРИМЕТР СТЕН ПО ПОЛУ, М</t>
  </si>
  <si>
    <t>ПЕРИМЕТР СТЕН ПО ПОТОЛКУ, М</t>
  </si>
  <si>
    <t>ПЕРИМЕТР ОКОННЫХ ОТКОСОВ, М</t>
  </si>
  <si>
    <t>ГЛУБИНА ОКОННЫХ ОТКОСОВ, М</t>
  </si>
  <si>
    <t>ПЛОЩАДЬ ОКОННЫХ ПРОЕМОВ, М2</t>
  </si>
  <si>
    <t>ПЛОЩАДЬ ДВЕРНЫХ ПРОЕМОВ, М2</t>
  </si>
  <si>
    <t>ПОЛОЩАДЬ СТЕН, М2</t>
  </si>
  <si>
    <t>ПЛОЩАДЬ ПОЛА, М2</t>
  </si>
  <si>
    <t>ПЛОЩАДЬ ПОТОЛКА, М2</t>
  </si>
  <si>
    <t>ПРИХОЖАЯ</t>
  </si>
  <si>
    <t>ЗАЛ</t>
  </si>
  <si>
    <t>КОРИДОР</t>
  </si>
  <si>
    <t>КУХНЯ</t>
  </si>
  <si>
    <t>ЛОДЖИЯ</t>
  </si>
  <si>
    <t>ТУАЛЕТ</t>
  </si>
  <si>
    <t>ВАННАЯ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</si>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</sst>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19050</xdr:colOff>
      <xdr:row>0</xdr:row>
      <xdr:rowOff>1552574</xdr:rowOff>
    </xdr:to>
    <xdr:pic>
      <xdr:nvPicPr>
        <xdr:cNvPr id="2" name="Рисунок 3" descr="баннер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24800" cy="1552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4" workbookViewId="0">
      <selection activeCell="R1" sqref="R1"/>
    </sheetView>
  </sheetViews>
  <sheetFormatPr defaultRowHeight="15" x14ac:dyDescent="0.25"/>
  <cols>
    <col min="1" max="1" width="9.7109375" customWidth="1"/>
    <col min="2" max="2" width="15.7109375" customWidth="1"/>
    <col min="3" max="3" width="10.85546875" customWidth="1"/>
    <col min="4" max="4" width="10.5703125" customWidth="1"/>
    <col min="5" max="5" width="11.140625" customWidth="1"/>
    <col min="6" max="8" width="9.7109375" customWidth="1"/>
    <col min="9" max="9" width="12" customWidth="1"/>
    <col min="10" max="11" width="9.7109375" customWidth="1"/>
  </cols>
  <sheetData>
    <row r="1" spans="1:11" ht="122.25" customHeight="1" x14ac:dyDescent="0.25"/>
    <row r="2" spans="1:11" ht="15.75" thickBot="1" x14ac:dyDescent="0.3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60.75" thickBot="1" x14ac:dyDescent="0.3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x14ac:dyDescent="0.25">
      <c r="A4" s="1">
        <v>1</v>
      </c>
      <c r="B4" s="9" t="s">
        <v>12</v>
      </c>
      <c r="C4" s="2">
        <f>0.69+1.52+0.91+1.2+0.62+0.51+0.02+0.91</f>
        <v>6.38</v>
      </c>
      <c r="D4" s="2">
        <f>0.69+1.52+0.91+1.2+0.62+0.51+0.02+0.91+0.89+0.99+0.9</f>
        <v>9.16</v>
      </c>
      <c r="E4" s="2">
        <v>0</v>
      </c>
      <c r="F4" s="2">
        <v>0</v>
      </c>
      <c r="G4" s="2">
        <v>0</v>
      </c>
      <c r="H4" s="2">
        <f>(0.89+0.99+0.9)*2.1</f>
        <v>5.8380000000000001</v>
      </c>
      <c r="I4" s="2">
        <f>D4*2.5-H4</f>
        <v>17.061999999999998</v>
      </c>
      <c r="J4" s="2">
        <v>4.8</v>
      </c>
      <c r="K4" s="2">
        <v>4.8</v>
      </c>
    </row>
    <row r="5" spans="1:11" x14ac:dyDescent="0.25">
      <c r="A5" s="1">
        <v>2</v>
      </c>
      <c r="B5" s="9" t="s">
        <v>13</v>
      </c>
      <c r="C5" s="2">
        <f>1.08+5.39+0.48+2.11+0.31+0.2+5.35+1.1</f>
        <v>16.02</v>
      </c>
      <c r="D5" s="2">
        <f>1.08+5.39+0.48+2.11+0.31+0.2+5.35+1.1+0.99</f>
        <v>17.009999999999998</v>
      </c>
      <c r="E5" s="2">
        <f>2*1.4+2.11</f>
        <v>4.91</v>
      </c>
      <c r="F5" s="2">
        <f>0.1</f>
        <v>0.1</v>
      </c>
      <c r="G5" s="2">
        <f>2.11*1.4</f>
        <v>2.9539999999999997</v>
      </c>
      <c r="H5" s="2">
        <f>0.99*2.1</f>
        <v>2.0790000000000002</v>
      </c>
      <c r="I5" s="2">
        <f>D5*2.5-G5-H5</f>
        <v>37.49199999999999</v>
      </c>
      <c r="J5" s="2">
        <v>17.3</v>
      </c>
      <c r="K5" s="2">
        <v>17.3</v>
      </c>
    </row>
    <row r="6" spans="1:11" x14ac:dyDescent="0.25">
      <c r="A6" s="1">
        <v>3</v>
      </c>
      <c r="B6" s="9" t="s">
        <v>14</v>
      </c>
      <c r="C6" s="2">
        <f>1.173+0.41+0.57+0.51+0.84+0.62</f>
        <v>4.1230000000000002</v>
      </c>
      <c r="D6" s="2">
        <f>1.173+0.41+0.57+0.51+0.84+0.62+0.9+0.84+0.6+0.6</f>
        <v>7.0629999999999997</v>
      </c>
      <c r="E6" s="2">
        <v>0</v>
      </c>
      <c r="F6" s="2">
        <v>0</v>
      </c>
      <c r="G6" s="2">
        <v>0</v>
      </c>
      <c r="H6" s="2">
        <f>2.1*(0.9+0.84+0.6+0.6)</f>
        <v>6.1740000000000004</v>
      </c>
      <c r="I6" s="2">
        <f>D6*2.5-G6-H6</f>
        <v>11.483499999999999</v>
      </c>
      <c r="J6" s="2">
        <v>2.4</v>
      </c>
      <c r="K6" s="2">
        <f>J6</f>
        <v>2.4</v>
      </c>
    </row>
    <row r="7" spans="1:11" x14ac:dyDescent="0.25">
      <c r="A7" s="1">
        <v>4</v>
      </c>
      <c r="B7" s="9" t="s">
        <v>15</v>
      </c>
      <c r="C7" s="2">
        <f>0.82+1.94+2.458+1.94+0.82+1.62</f>
        <v>9.597999999999999</v>
      </c>
      <c r="D7" s="2">
        <f>0.82+1.94+2.458+1.94+0.82+1.62+0.84</f>
        <v>10.437999999999999</v>
      </c>
      <c r="E7" s="2">
        <f>1.4+1.131+2*2.15</f>
        <v>6.8309999999999995</v>
      </c>
      <c r="F7" s="2">
        <v>0.1</v>
      </c>
      <c r="G7" s="2">
        <f>1.31*1.4+0.6*0.7</f>
        <v>2.254</v>
      </c>
      <c r="H7" s="3">
        <f>2.1*0.84</f>
        <v>1.764</v>
      </c>
      <c r="I7" s="2">
        <f>D7*2.5-G7-H7</f>
        <v>22.076999999999998</v>
      </c>
      <c r="J7" s="2">
        <f>7</f>
        <v>7</v>
      </c>
      <c r="K7" s="2">
        <f t="shared" ref="K7:K10" si="0">J7</f>
        <v>7</v>
      </c>
    </row>
    <row r="8" spans="1:11" x14ac:dyDescent="0.25">
      <c r="A8" s="1">
        <v>5</v>
      </c>
      <c r="B8" s="9" t="s">
        <v>16</v>
      </c>
      <c r="C8" s="2">
        <f>2*(1.34+2.26)-0.6</f>
        <v>6.6</v>
      </c>
      <c r="D8" s="2">
        <f>2*(1.34+2.26)</f>
        <v>7.1999999999999993</v>
      </c>
      <c r="E8" s="2">
        <f>2*(2.26+1.4)+1.4+1.31+2.1+0.7</f>
        <v>12.829999999999998</v>
      </c>
      <c r="F8" s="2">
        <v>0.1</v>
      </c>
      <c r="G8" s="2">
        <f>1.31*1.4+0.6*0.7+2.26*1.4</f>
        <v>5.4179999999999993</v>
      </c>
      <c r="H8" s="2">
        <v>0</v>
      </c>
      <c r="I8" s="2">
        <f>D8*2.5-G8-H8</f>
        <v>12.582000000000001</v>
      </c>
      <c r="J8" s="2">
        <v>3</v>
      </c>
      <c r="K8" s="2">
        <f t="shared" si="0"/>
        <v>3</v>
      </c>
    </row>
    <row r="9" spans="1:11" x14ac:dyDescent="0.25">
      <c r="A9" s="1">
        <v>6</v>
      </c>
      <c r="B9" s="9" t="s">
        <v>17</v>
      </c>
      <c r="C9" s="2">
        <f>1.151*2+0.69</f>
        <v>2.992</v>
      </c>
      <c r="D9" s="2">
        <f>1.151*2+0.69+0.6</f>
        <v>3.5920000000000001</v>
      </c>
      <c r="E9" s="2">
        <v>0</v>
      </c>
      <c r="F9" s="2">
        <v>0</v>
      </c>
      <c r="G9" s="2">
        <v>0</v>
      </c>
      <c r="H9" s="2">
        <f>2.1*0.6</f>
        <v>1.26</v>
      </c>
      <c r="I9" s="2">
        <f>D9*2.5-G9-H9</f>
        <v>7.7200000000000006</v>
      </c>
      <c r="J9" s="2">
        <f>1.1</f>
        <v>1.1000000000000001</v>
      </c>
      <c r="K9" s="2">
        <f t="shared" si="0"/>
        <v>1.1000000000000001</v>
      </c>
    </row>
    <row r="10" spans="1:11" x14ac:dyDescent="0.25">
      <c r="A10" s="1">
        <v>7</v>
      </c>
      <c r="B10" s="9" t="s">
        <v>18</v>
      </c>
      <c r="C10" s="2">
        <f>0.4+1.5+1.52+1.5+0.51</f>
        <v>5.43</v>
      </c>
      <c r="D10" s="2">
        <f>0.4+1.5+1.52+1.5+0.51+0.6</f>
        <v>6.0299999999999994</v>
      </c>
      <c r="E10" s="2">
        <v>0</v>
      </c>
      <c r="F10" s="2">
        <v>0</v>
      </c>
      <c r="G10" s="2">
        <v>0</v>
      </c>
      <c r="H10" s="2">
        <f>2.1*0.6</f>
        <v>1.26</v>
      </c>
      <c r="I10" s="2">
        <f>D10*2.5-G10-H10</f>
        <v>13.815</v>
      </c>
      <c r="J10" s="2">
        <v>2.2999999999999998</v>
      </c>
      <c r="K10" s="2">
        <f t="shared" si="0"/>
        <v>2.2999999999999998</v>
      </c>
    </row>
    <row r="11" spans="1:11" x14ac:dyDescent="0.25">
      <c r="A11" s="11" t="s">
        <v>19</v>
      </c>
      <c r="B11" s="12"/>
      <c r="C11" s="10">
        <f>SUM(C4:C10)</f>
        <v>51.142999999999994</v>
      </c>
      <c r="D11" s="10">
        <f>SUM(D4:D10)</f>
        <v>60.492999999999995</v>
      </c>
      <c r="E11" s="10">
        <f>SUM(E4:E10)</f>
        <v>24.570999999999998</v>
      </c>
      <c r="F11" s="10">
        <f t="shared" ref="F11:K11" si="1">SUM(F4:F10)</f>
        <v>0.30000000000000004</v>
      </c>
      <c r="G11" s="10">
        <f>SUM(G4:G10)</f>
        <v>10.625999999999999</v>
      </c>
      <c r="H11" s="10">
        <f>SUM(H4:H10)</f>
        <v>18.375000000000004</v>
      </c>
      <c r="I11" s="10">
        <f t="shared" si="1"/>
        <v>122.23149999999998</v>
      </c>
      <c r="J11" s="10">
        <f t="shared" si="1"/>
        <v>37.9</v>
      </c>
      <c r="K11" s="10">
        <f t="shared" si="1"/>
        <v>37.9</v>
      </c>
    </row>
  </sheetData>
  <mergeCells count="2">
    <mergeCell ref="A2:K2"/>
    <mergeCell ref="A11:B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Tony</cp:lastModifiedBy>
  <dcterms:created xsi:type="dcterms:W3CDTF">2016-05-08T13:40:37Z</dcterms:created>
  <dcterms:modified xsi:type="dcterms:W3CDTF">2016-05-08T13:45:41Z</dcterms:modified>
</cp:coreProperties>
</file>